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01\"/>
    </mc:Choice>
  </mc:AlternateContent>
  <xr:revisionPtr revIDLastSave="0" documentId="13_ncr:1_{D1238237-00DF-4E9C-B67A-0A69490945F4}" xr6:coauthVersionLast="47" xr6:coauthVersionMax="47" xr10:uidLastSave="{00000000-0000-0000-0000-000000000000}"/>
  <bookViews>
    <workbookView xWindow="1152" yWindow="115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ОСР 27-07-01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0" i="1"/>
  <c r="C40" i="1" s="1"/>
  <c r="C42" i="1" s="1"/>
  <c r="H74" i="2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I40" i="1"/>
  <c r="I39" i="1"/>
  <c r="I38" i="1"/>
  <c r="C38" i="1"/>
  <c r="I37" i="1"/>
  <c r="C37" i="1"/>
  <c r="I36" i="1"/>
  <c r="C41" i="1" l="1"/>
  <c r="C44" i="1"/>
  <c r="E42" i="1"/>
  <c r="C32" i="1"/>
  <c r="C31" i="1"/>
  <c r="C34" i="1" l="1"/>
  <c r="C46" i="1" s="1"/>
  <c r="E46" i="1" s="1"/>
  <c r="E32" i="1"/>
</calcChain>
</file>

<file path=xl/sharedStrings.xml><?xml version="1.0" encoding="utf-8"?>
<sst xmlns="http://schemas.openxmlformats.org/spreadsheetml/2006/main" count="347" uniqueCount="170">
  <si>
    <t>СВОДКА ЗАТРАТ</t>
  </si>
  <si>
    <t>P_0301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</si>
  <si>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</si>
  <si>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</si>
  <si>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</si>
  <si>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</si>
  <si>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</si>
  <si>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</si>
  <si>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</si>
  <si>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</si>
  <si>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</si>
  <si>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</si>
  <si>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</si>
  <si>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</si>
  <si>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</si>
  <si>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</si>
  <si>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</si>
  <si>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</si>
  <si>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</si>
  <si>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</si>
  <si>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</si>
  <si>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</si>
  <si>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</si>
  <si>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</si>
  <si>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</si>
  <si>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</si>
  <si>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Понижающий к-т</t>
  </si>
  <si>
    <t>Итого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</si>
  <si>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</si>
  <si>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</si>
  <si>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</si>
  <si>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</si>
  <si>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</si>
  <si>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</si>
  <si>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</si>
  <si>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</si>
  <si>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</si>
  <si>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</si>
  <si>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</si>
  <si>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</si>
  <si>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</si>
  <si>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</si>
  <si>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</si>
  <si>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</si>
  <si>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</si>
  <si>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</si>
  <si>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</si>
  <si>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</si>
  <si>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</si>
  <si>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</si>
  <si>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</si>
  <si>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</si>
  <si>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</si>
  <si>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</si>
  <si>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</si>
  <si>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</si>
  <si>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</si>
  <si>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</si>
  <si>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</si>
  <si>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</si>
  <si>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</si>
  <si>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</si>
  <si>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</si>
  <si>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</si>
  <si>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</si>
  <si>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</si>
  <si>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</si>
  <si>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</si>
  <si>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</si>
  <si>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</si>
  <si>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</si>
  <si>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</si>
  <si>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</si>
  <si>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</si>
  <si>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</si>
  <si>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</si>
  <si>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</si>
  <si>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</si>
  <si>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</si>
  <si>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</si>
  <si>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</si>
  <si>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</si>
  <si>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</si>
  <si>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</si>
  <si>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</si>
  <si>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</si>
  <si>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</si>
  <si>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</si>
  <si>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</si>
  <si>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</si>
  <si>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</si>
  <si>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</si>
  <si>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</si>
  <si>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</si>
  <si>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</si>
  <si>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</si>
  <si>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</si>
  <si>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</si>
  <si>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</si>
  <si>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</si>
  <si>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</si>
  <si>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</si>
  <si>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</si>
  <si>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</si>
  <si>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</si>
  <si>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</si>
  <si>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</si>
  <si>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</si>
  <si>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</si>
  <si>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</si>
  <si>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</si>
  <si>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</si>
  <si>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</si>
  <si>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</si>
  <si>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</si>
  <si>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</si>
  <si>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</si>
  <si>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ОБЪЕКТНЫЙ СМЕТНЫЙ РАСЧЕТ № ОСР 27-07-01</t>
  </si>
  <si>
    <t>ЛС-27-2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</si>
  <si>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</si>
  <si>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</si>
  <si>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</si>
  <si>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</si>
  <si>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</si>
  <si>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</si>
  <si>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</si>
  <si>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</si>
  <si>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</si>
  <si>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</si>
  <si>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</si>
  <si>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</si>
  <si>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</si>
  <si>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</si>
  <si>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</si>
  <si>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</si>
  <si>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ОСР 518-09-01</t>
  </si>
  <si>
    <t>ОСР 518-12-01</t>
  </si>
  <si>
    <t>ОСР 27-07-01</t>
  </si>
  <si>
    <t>Восстановление дорожного покрытия при прокладке кабельной линии (м.б вкл в любую КЛ)</t>
  </si>
  <si>
    <t>км2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</si>
  <si>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</si>
  <si>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</si>
  <si>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</si>
  <si>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</si>
  <si>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</si>
  <si>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</si>
  <si>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</si>
  <si>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</si>
  <si>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</si>
  <si>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</si>
  <si>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</si>
  <si>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</si>
  <si>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</si>
  <si>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</si>
  <si>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</si>
  <si>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</si>
  <si>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Кабель силовой с алюминиевыми жилами АПвПг 3х120мк</t>
  </si>
  <si>
    <t>ФСБЦ-21.1.07.02-1148</t>
  </si>
  <si>
    <t>ФСБЦ-24.3.02.02-0004</t>
  </si>
  <si>
    <t>Реконструкция КЛ-6кВ от РП-148 доТП-1838 г.о. Самара Самарская область (двухцепная линия 0,45 км)</t>
  </si>
  <si>
    <t>Реконструкция КЛ-6кВ от РП-148 доТП-1838 г.о. Самара Самарская область (двухцепная линия 0,45 км)</t>
  </si>
  <si>
    <t>Реконструкция КЛ-6кВ от РП-148 доТП-1838 г.о. Самара Самарская область (двухцепная линия 0,45 км)</t>
  </si>
  <si>
    <t>Реконструкция КЛ-6кВ от РП-148 доТП-1838 г.о. Самара Самарская область (двухцепная линия 0,45 км)</t>
  </si>
  <si>
    <t>Реконструкция КЛ-6кВ от РП-148 доТП-1838 г.о. Самара Самарская область (двухцепная линия 0,45 км)</t>
  </si>
  <si>
    <t>Реконструкция КЛ-6кВ от РП-148 доТП-1838 г.о. Самара Самарская область (двухцепная линия 0,45 км)</t>
  </si>
  <si>
    <t>Реконструкция КЛ-6кВ от РП-148 доТП-1838 г.о. Самара Самарская область (двухцепная линия 0,45 км)</t>
  </si>
  <si>
    <t>Реконструкция КЛ-6кВ от РП-148 доТП-1838 г.о. Самара Самарская область (двухцепная линия 0,45 км)</t>
  </si>
  <si>
    <t>Реконструкция КЛ-6кВ от РП-148 доТП-1838 г.о. Самара Самарская область (двухцепная линия 0,45 км)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</si>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</sst>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_-;\-* #\ ##0.00000_-;_-* &quot;-&quot;??_-;_-@_-"/>
    <numFmt numFmtId="176" formatCode="#\ ##0.000000"/>
    <numFmt numFmtId="177" formatCode="_-* #\ ##0.00000000_-;\-* #\ ##0.00000000_-;_-* &quot;-&quot;??_-;_-@_-"/>
    <numFmt numFmtId="178" formatCode="_-* #,##0.00000\ _₽_-;\-* #,##0.00000\ _₽_-;_-* &quot;-&quot;????????\ _₽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0" fontId="16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14" fillId="0" borderId="1" xfId="1" applyNumberFormat="1" applyFont="1" applyFill="1" applyBorder="1" applyAlignment="1">
      <alignment horizontal="center" vertical="center" wrapText="1"/>
    </xf>
    <xf numFmtId="176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7" fontId="13" fillId="2" borderId="0" xfId="1" applyNumberFormat="1" applyFont="1" applyFill="1" applyAlignment="1">
      <alignment horizontal="center" vertical="center"/>
    </xf>
    <xf numFmtId="178" fontId="8" fillId="0" borderId="0" xfId="4" applyNumberFormat="1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"/>
  <sheetViews>
    <sheetView tabSelected="1" topLeftCell="A18" zoomScale="90" zoomScaleNormal="90" workbookViewId="0">
      <selection activeCell="D20" sqref="D1:D104857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44140625" customWidth="1"/>
    <col min="9" max="9" width="14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7" t="s">
        <v>0</v>
      </c>
      <c r="B12" s="87"/>
      <c r="C12" s="87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8" t="s">
        <v>1</v>
      </c>
      <c r="B16" s="88"/>
      <c r="C16" s="88"/>
    </row>
    <row r="17" spans="1:9" ht="15.75" customHeight="1">
      <c r="A17" s="89" t="s">
        <v>2</v>
      </c>
      <c r="B17" s="89"/>
      <c r="C17" s="89"/>
    </row>
    <row r="18" spans="1:9" ht="15.75" customHeight="1">
      <c r="A18" s="24"/>
      <c r="B18" s="24"/>
      <c r="C18" s="24"/>
    </row>
    <row r="19" spans="1:9" ht="72" customHeight="1">
      <c r="A19" s="90" t="s">
        <v>159</v>
      </c>
      <c r="B19" s="90"/>
      <c r="C19" s="90"/>
    </row>
    <row r="20" spans="1:9" ht="15.75" customHeight="1">
      <c r="A20" s="89" t="s">
        <v>3</v>
      </c>
      <c r="B20" s="89"/>
      <c r="C20" s="89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4" t="s">
        <v>168</v>
      </c>
      <c r="B25" s="85"/>
      <c r="C25" s="86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7</v>
      </c>
      <c r="C26" s="54"/>
      <c r="D26" s="51"/>
      <c r="E26" s="51"/>
      <c r="F26" s="51"/>
      <c r="G26" s="52"/>
      <c r="H26" s="52" t="s">
        <v>8</v>
      </c>
      <c r="I26" s="52"/>
    </row>
    <row r="27" spans="1:9" ht="15.75" customHeight="1">
      <c r="A27" s="55" t="s">
        <v>9</v>
      </c>
      <c r="B27" s="53" t="s">
        <v>10</v>
      </c>
      <c r="C27" s="56">
        <v>0</v>
      </c>
      <c r="D27" s="57"/>
      <c r="E27" s="57"/>
      <c r="F27" s="57"/>
      <c r="G27" s="58" t="s">
        <v>11</v>
      </c>
      <c r="H27" s="58" t="s">
        <v>12</v>
      </c>
      <c r="I27" s="58" t="s">
        <v>13</v>
      </c>
    </row>
    <row r="28" spans="1:9" ht="15.75" customHeight="1">
      <c r="A28" s="55" t="s">
        <v>14</v>
      </c>
      <c r="B28" s="53" t="s">
        <v>15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5.75" customHeight="1">
      <c r="A29" s="55" t="s">
        <v>16</v>
      </c>
      <c r="B29" s="53" t="s">
        <v>17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5.75" customHeight="1">
      <c r="A30" s="50">
        <v>2</v>
      </c>
      <c r="B30" s="53" t="s">
        <v>18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5.75" customHeight="1">
      <c r="A31" s="55" t="s">
        <v>19</v>
      </c>
      <c r="B31" s="53" t="s">
        <v>20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21</v>
      </c>
      <c r="C32" s="65">
        <f>C30*I39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22</v>
      </c>
      <c r="C33" s="61">
        <v>0.88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23</v>
      </c>
      <c r="C34" s="65">
        <f>C32*C33</f>
        <v>0</v>
      </c>
      <c r="D34" s="57"/>
      <c r="E34" s="66"/>
      <c r="F34" s="67"/>
      <c r="G34" s="68"/>
      <c r="H34" s="60"/>
      <c r="I34" s="81"/>
    </row>
    <row r="35" spans="1:9" ht="15.6">
      <c r="A35" s="84" t="s">
        <v>169</v>
      </c>
      <c r="B35" s="85"/>
      <c r="C35" s="86"/>
      <c r="D35" s="51"/>
      <c r="E35" s="69"/>
      <c r="F35" s="70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7</v>
      </c>
      <c r="C36" s="54"/>
      <c r="D36" s="83"/>
      <c r="E36" s="71"/>
      <c r="F36" s="72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9</v>
      </c>
      <c r="B37" s="53" t="s">
        <v>10</v>
      </c>
      <c r="C37" s="73">
        <f>ССР!D74+ССР!E74</f>
        <v>25938.052114852198</v>
      </c>
      <c r="D37" s="83"/>
      <c r="E37" s="71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14</v>
      </c>
      <c r="B38" s="53" t="s">
        <v>15</v>
      </c>
      <c r="C38" s="73">
        <f>ССР!F74</f>
        <v>0</v>
      </c>
      <c r="D38" s="57"/>
      <c r="E38" s="71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16</v>
      </c>
      <c r="B39" s="53" t="s">
        <v>17</v>
      </c>
      <c r="C39" s="73">
        <f>ССР!G74-C30</f>
        <v>2440.7960251506902</v>
      </c>
      <c r="D39" s="57"/>
      <c r="E39" s="71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18</v>
      </c>
      <c r="C40" s="73">
        <f>C37+C38+C39</f>
        <v>28378.84814000289</v>
      </c>
      <c r="D40" s="62"/>
      <c r="E40" s="66"/>
      <c r="F40" s="67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19</v>
      </c>
      <c r="B41" s="53" t="s">
        <v>20</v>
      </c>
      <c r="C41" s="61">
        <f>C40-ROUND(C40/1.2,5)</f>
        <v>4729.808020002889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21</v>
      </c>
      <c r="C42" s="74">
        <f>C40*I38</f>
        <v>32919.245323434574</v>
      </c>
      <c r="D42" s="57"/>
      <c r="E42" s="66">
        <f>D42-C42</f>
        <v>-32919.245323434574</v>
      </c>
      <c r="F42" s="67"/>
      <c r="G42" s="51"/>
      <c r="H42" s="51"/>
      <c r="I42" s="51"/>
    </row>
    <row r="43" spans="1:9" ht="15.6">
      <c r="A43" s="50"/>
      <c r="B43" s="53" t="s">
        <v>22</v>
      </c>
      <c r="C43" s="61">
        <v>0.88000000012261403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23</v>
      </c>
      <c r="C44" s="65">
        <f>C42*C43</f>
        <v>28968.935888658787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24</v>
      </c>
      <c r="C46" s="76">
        <f>C34+C44</f>
        <v>28968.935888658787</v>
      </c>
      <c r="D46" s="83"/>
      <c r="E46" s="66">
        <f>D46/C46</f>
        <v>0</v>
      </c>
      <c r="F46" s="67"/>
      <c r="G46" s="51"/>
      <c r="H46" s="51"/>
      <c r="I46" s="77"/>
    </row>
    <row r="47" spans="1:9" ht="15.6">
      <c r="A47" s="52"/>
      <c r="B47" s="52"/>
      <c r="C47" s="52"/>
      <c r="D47" s="77"/>
      <c r="E47" s="51"/>
      <c r="F47" s="72"/>
      <c r="G47" s="51"/>
      <c r="H47" s="51"/>
      <c r="I47" s="51"/>
    </row>
    <row r="48" spans="1:9" ht="15.6">
      <c r="A48" s="78" t="s">
        <v>25</v>
      </c>
      <c r="B48" s="52"/>
      <c r="C48" s="52"/>
      <c r="D48" s="51"/>
      <c r="E48" s="79"/>
      <c r="F48" s="51"/>
      <c r="G48" s="51"/>
      <c r="H48" s="51"/>
      <c r="I48" s="51"/>
    </row>
    <row r="54" spans="2:2">
      <c r="B54" t="s">
        <v>26</v>
      </c>
    </row>
    <row r="55" spans="2:2">
      <c r="B55" t="s">
        <v>27</v>
      </c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46"/>
  <sheetViews>
    <sheetView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119</v>
      </c>
      <c r="B1" s="10" t="s">
        <v>120</v>
      </c>
      <c r="C1" s="10" t="s">
        <v>121</v>
      </c>
      <c r="D1" s="10" t="s">
        <v>122</v>
      </c>
      <c r="E1" s="10" t="s">
        <v>123</v>
      </c>
      <c r="F1" s="10" t="s">
        <v>124</v>
      </c>
      <c r="G1" s="10" t="s">
        <v>125</v>
      </c>
      <c r="H1" s="10" t="s">
        <v>126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6" t="s">
        <v>109</v>
      </c>
      <c r="B3" s="97"/>
      <c r="C3" s="11"/>
      <c r="D3" s="12">
        <v>12167.717647059</v>
      </c>
      <c r="E3" s="13"/>
      <c r="F3" s="13"/>
      <c r="G3" s="13"/>
      <c r="H3" s="14"/>
    </row>
    <row r="4" spans="1:8">
      <c r="A4" s="101" t="s">
        <v>127</v>
      </c>
      <c r="B4" s="15" t="s">
        <v>128</v>
      </c>
      <c r="C4" s="11"/>
      <c r="D4" s="12">
        <v>11418.494117647</v>
      </c>
      <c r="E4" s="13"/>
      <c r="F4" s="13"/>
      <c r="G4" s="13"/>
      <c r="H4" s="14"/>
    </row>
    <row r="5" spans="1:8">
      <c r="A5" s="101"/>
      <c r="B5" s="15" t="s">
        <v>129</v>
      </c>
      <c r="C5" s="10"/>
      <c r="D5" s="12">
        <v>749.22352941175996</v>
      </c>
      <c r="E5" s="13"/>
      <c r="F5" s="13"/>
      <c r="G5" s="13"/>
      <c r="H5" s="16"/>
    </row>
    <row r="6" spans="1:8">
      <c r="A6" s="102"/>
      <c r="B6" s="15" t="s">
        <v>130</v>
      </c>
      <c r="C6" s="10"/>
      <c r="D6" s="12">
        <v>0</v>
      </c>
      <c r="E6" s="13"/>
      <c r="F6" s="13"/>
      <c r="G6" s="13"/>
      <c r="H6" s="16"/>
    </row>
    <row r="7" spans="1:8">
      <c r="A7" s="102"/>
      <c r="B7" s="15" t="s">
        <v>131</v>
      </c>
      <c r="C7" s="10"/>
      <c r="D7" s="12">
        <v>0</v>
      </c>
      <c r="E7" s="13"/>
      <c r="F7" s="13"/>
      <c r="G7" s="13"/>
      <c r="H7" s="16"/>
    </row>
    <row r="8" spans="1:8">
      <c r="A8" s="98" t="s">
        <v>111</v>
      </c>
      <c r="B8" s="99"/>
      <c r="C8" s="101" t="s">
        <v>132</v>
      </c>
      <c r="D8" s="17">
        <v>12167.717647059</v>
      </c>
      <c r="E8" s="13">
        <v>0.28999999999999998</v>
      </c>
      <c r="F8" s="13" t="s">
        <v>133</v>
      </c>
      <c r="G8" s="17">
        <v>41957.647058823997</v>
      </c>
      <c r="H8" s="16"/>
    </row>
    <row r="9" spans="1:8">
      <c r="A9" s="103">
        <v>1</v>
      </c>
      <c r="B9" s="15" t="s">
        <v>128</v>
      </c>
      <c r="C9" s="101"/>
      <c r="D9" s="17">
        <v>11418.494117647</v>
      </c>
      <c r="E9" s="13"/>
      <c r="F9" s="13"/>
      <c r="G9" s="13"/>
      <c r="H9" s="102" t="s">
        <v>134</v>
      </c>
    </row>
    <row r="10" spans="1:8">
      <c r="A10" s="101"/>
      <c r="B10" s="15" t="s">
        <v>129</v>
      </c>
      <c r="C10" s="101"/>
      <c r="D10" s="17">
        <v>749.22352941175996</v>
      </c>
      <c r="E10" s="13"/>
      <c r="F10" s="13"/>
      <c r="G10" s="13"/>
      <c r="H10" s="102"/>
    </row>
    <row r="11" spans="1:8">
      <c r="A11" s="101"/>
      <c r="B11" s="15" t="s">
        <v>130</v>
      </c>
      <c r="C11" s="101"/>
      <c r="D11" s="17">
        <v>0</v>
      </c>
      <c r="E11" s="13"/>
      <c r="F11" s="13"/>
      <c r="G11" s="13"/>
      <c r="H11" s="102"/>
    </row>
    <row r="12" spans="1:8">
      <c r="A12" s="101"/>
      <c r="B12" s="15" t="s">
        <v>131</v>
      </c>
      <c r="C12" s="101"/>
      <c r="D12" s="17">
        <v>0</v>
      </c>
      <c r="E12" s="13"/>
      <c r="F12" s="13"/>
      <c r="G12" s="13"/>
      <c r="H12" s="102"/>
    </row>
    <row r="13" spans="1:8" ht="24.6">
      <c r="A13" s="100" t="s">
        <v>67</v>
      </c>
      <c r="B13" s="97"/>
      <c r="C13" s="10"/>
      <c r="D13" s="12">
        <v>16.930882352941001</v>
      </c>
      <c r="E13" s="13"/>
      <c r="F13" s="13"/>
      <c r="G13" s="13"/>
      <c r="H13" s="16"/>
    </row>
    <row r="14" spans="1:8">
      <c r="A14" s="101" t="s">
        <v>135</v>
      </c>
      <c r="B14" s="15" t="s">
        <v>128</v>
      </c>
      <c r="C14" s="10"/>
      <c r="D14" s="12">
        <v>0</v>
      </c>
      <c r="E14" s="13"/>
      <c r="F14" s="13"/>
      <c r="G14" s="13"/>
      <c r="H14" s="16"/>
    </row>
    <row r="15" spans="1:8">
      <c r="A15" s="101"/>
      <c r="B15" s="15" t="s">
        <v>129</v>
      </c>
      <c r="C15" s="10"/>
      <c r="D15" s="12">
        <v>0</v>
      </c>
      <c r="E15" s="13"/>
      <c r="F15" s="13"/>
      <c r="G15" s="13"/>
      <c r="H15" s="16"/>
    </row>
    <row r="16" spans="1:8">
      <c r="A16" s="101"/>
      <c r="B16" s="15" t="s">
        <v>130</v>
      </c>
      <c r="C16" s="10"/>
      <c r="D16" s="12">
        <v>0</v>
      </c>
      <c r="E16" s="13"/>
      <c r="F16" s="13"/>
      <c r="G16" s="13"/>
      <c r="H16" s="16"/>
    </row>
    <row r="17" spans="1:8">
      <c r="A17" s="101"/>
      <c r="B17" s="15" t="s">
        <v>131</v>
      </c>
      <c r="C17" s="10"/>
      <c r="D17" s="12">
        <v>16.930882352941001</v>
      </c>
      <c r="E17" s="13"/>
      <c r="F17" s="13"/>
      <c r="G17" s="13"/>
      <c r="H17" s="16"/>
    </row>
    <row r="18" spans="1:8">
      <c r="A18" s="98" t="s">
        <v>114</v>
      </c>
      <c r="B18" s="99"/>
      <c r="C18" s="101" t="s">
        <v>132</v>
      </c>
      <c r="D18" s="17">
        <v>16.930882352941001</v>
      </c>
      <c r="E18" s="13">
        <v>0.28999999999999998</v>
      </c>
      <c r="F18" s="13" t="s">
        <v>133</v>
      </c>
      <c r="G18" s="17">
        <v>58.382352941176002</v>
      </c>
      <c r="H18" s="16"/>
    </row>
    <row r="19" spans="1:8">
      <c r="A19" s="103">
        <v>1</v>
      </c>
      <c r="B19" s="15" t="s">
        <v>128</v>
      </c>
      <c r="C19" s="101"/>
      <c r="D19" s="17">
        <v>0</v>
      </c>
      <c r="E19" s="13"/>
      <c r="F19" s="13"/>
      <c r="G19" s="13"/>
      <c r="H19" s="102" t="s">
        <v>134</v>
      </c>
    </row>
    <row r="20" spans="1:8">
      <c r="A20" s="101"/>
      <c r="B20" s="15" t="s">
        <v>129</v>
      </c>
      <c r="C20" s="101"/>
      <c r="D20" s="17">
        <v>0</v>
      </c>
      <c r="E20" s="13"/>
      <c r="F20" s="13"/>
      <c r="G20" s="13"/>
      <c r="H20" s="102"/>
    </row>
    <row r="21" spans="1:8">
      <c r="A21" s="101"/>
      <c r="B21" s="15" t="s">
        <v>130</v>
      </c>
      <c r="C21" s="101"/>
      <c r="D21" s="17">
        <v>0</v>
      </c>
      <c r="E21" s="13"/>
      <c r="F21" s="13"/>
      <c r="G21" s="13"/>
      <c r="H21" s="102"/>
    </row>
    <row r="22" spans="1:8">
      <c r="A22" s="101"/>
      <c r="B22" s="15" t="s">
        <v>131</v>
      </c>
      <c r="C22" s="101"/>
      <c r="D22" s="17">
        <v>16.930882352941001</v>
      </c>
      <c r="E22" s="13"/>
      <c r="F22" s="13"/>
      <c r="G22" s="13"/>
      <c r="H22" s="102"/>
    </row>
    <row r="23" spans="1:8" ht="24.6">
      <c r="A23" s="100" t="s">
        <v>116</v>
      </c>
      <c r="B23" s="97"/>
      <c r="C23" s="10"/>
      <c r="D23" s="12">
        <v>1143.5162040395001</v>
      </c>
      <c r="E23" s="13"/>
      <c r="F23" s="13"/>
      <c r="G23" s="13"/>
      <c r="H23" s="16"/>
    </row>
    <row r="24" spans="1:8">
      <c r="A24" s="101" t="s">
        <v>136</v>
      </c>
      <c r="B24" s="15" t="s">
        <v>128</v>
      </c>
      <c r="C24" s="10"/>
      <c r="D24" s="12">
        <v>0</v>
      </c>
      <c r="E24" s="13"/>
      <c r="F24" s="13"/>
      <c r="G24" s="13"/>
      <c r="H24" s="16"/>
    </row>
    <row r="25" spans="1:8">
      <c r="A25" s="101"/>
      <c r="B25" s="15" t="s">
        <v>129</v>
      </c>
      <c r="C25" s="10"/>
      <c r="D25" s="12">
        <v>0</v>
      </c>
      <c r="E25" s="13"/>
      <c r="F25" s="13"/>
      <c r="G25" s="13"/>
      <c r="H25" s="16"/>
    </row>
    <row r="26" spans="1:8">
      <c r="A26" s="101"/>
      <c r="B26" s="15" t="s">
        <v>130</v>
      </c>
      <c r="C26" s="10"/>
      <c r="D26" s="12">
        <v>0</v>
      </c>
      <c r="E26" s="13"/>
      <c r="F26" s="13"/>
      <c r="G26" s="13"/>
      <c r="H26" s="16"/>
    </row>
    <row r="27" spans="1:8">
      <c r="A27" s="101"/>
      <c r="B27" s="15" t="s">
        <v>131</v>
      </c>
      <c r="C27" s="10"/>
      <c r="D27" s="12">
        <v>1143.5162040395001</v>
      </c>
      <c r="E27" s="13"/>
      <c r="F27" s="13"/>
      <c r="G27" s="13"/>
      <c r="H27" s="16"/>
    </row>
    <row r="28" spans="1:8">
      <c r="A28" s="98" t="s">
        <v>116</v>
      </c>
      <c r="B28" s="99"/>
      <c r="C28" s="101" t="s">
        <v>132</v>
      </c>
      <c r="D28" s="17">
        <v>1143.5162040395001</v>
      </c>
      <c r="E28" s="13">
        <v>0.28999999999999998</v>
      </c>
      <c r="F28" s="13" t="s">
        <v>133</v>
      </c>
      <c r="G28" s="17">
        <v>3943.1593242741001</v>
      </c>
      <c r="H28" s="16"/>
    </row>
    <row r="29" spans="1:8">
      <c r="A29" s="103">
        <v>1</v>
      </c>
      <c r="B29" s="15" t="s">
        <v>128</v>
      </c>
      <c r="C29" s="101"/>
      <c r="D29" s="17">
        <v>0</v>
      </c>
      <c r="E29" s="13"/>
      <c r="F29" s="13"/>
      <c r="G29" s="13"/>
      <c r="H29" s="102" t="s">
        <v>134</v>
      </c>
    </row>
    <row r="30" spans="1:8">
      <c r="A30" s="101"/>
      <c r="B30" s="15" t="s">
        <v>129</v>
      </c>
      <c r="C30" s="101"/>
      <c r="D30" s="17">
        <v>0</v>
      </c>
      <c r="E30" s="13"/>
      <c r="F30" s="13"/>
      <c r="G30" s="13"/>
      <c r="H30" s="102"/>
    </row>
    <row r="31" spans="1:8">
      <c r="A31" s="101"/>
      <c r="B31" s="15" t="s">
        <v>130</v>
      </c>
      <c r="C31" s="101"/>
      <c r="D31" s="17">
        <v>0</v>
      </c>
      <c r="E31" s="13"/>
      <c r="F31" s="13"/>
      <c r="G31" s="13"/>
      <c r="H31" s="102"/>
    </row>
    <row r="32" spans="1:8">
      <c r="A32" s="101"/>
      <c r="B32" s="15" t="s">
        <v>131</v>
      </c>
      <c r="C32" s="101"/>
      <c r="D32" s="17">
        <v>1143.5162040395001</v>
      </c>
      <c r="E32" s="13"/>
      <c r="F32" s="13"/>
      <c r="G32" s="13"/>
      <c r="H32" s="102"/>
    </row>
    <row r="33" spans="1:8" ht="24.6">
      <c r="A33" s="100" t="s">
        <v>56</v>
      </c>
      <c r="B33" s="97"/>
      <c r="C33" s="10"/>
      <c r="D33" s="12">
        <v>1817.115743827</v>
      </c>
      <c r="E33" s="13"/>
      <c r="F33" s="13"/>
      <c r="G33" s="13"/>
      <c r="H33" s="16"/>
    </row>
    <row r="34" spans="1:8">
      <c r="A34" s="101" t="s">
        <v>137</v>
      </c>
      <c r="B34" s="15" t="s">
        <v>128</v>
      </c>
      <c r="C34" s="10"/>
      <c r="D34" s="12">
        <v>1817.115743827</v>
      </c>
      <c r="E34" s="13"/>
      <c r="F34" s="13"/>
      <c r="G34" s="13"/>
      <c r="H34" s="16"/>
    </row>
    <row r="35" spans="1:8">
      <c r="A35" s="101"/>
      <c r="B35" s="15" t="s">
        <v>129</v>
      </c>
      <c r="C35" s="10"/>
      <c r="D35" s="12">
        <v>0</v>
      </c>
      <c r="E35" s="13"/>
      <c r="F35" s="13"/>
      <c r="G35" s="13"/>
      <c r="H35" s="16"/>
    </row>
    <row r="36" spans="1:8">
      <c r="A36" s="101"/>
      <c r="B36" s="15" t="s">
        <v>130</v>
      </c>
      <c r="C36" s="10"/>
      <c r="D36" s="12">
        <v>0</v>
      </c>
      <c r="E36" s="13"/>
      <c r="F36" s="13"/>
      <c r="G36" s="13"/>
      <c r="H36" s="16"/>
    </row>
    <row r="37" spans="1:8">
      <c r="A37" s="101"/>
      <c r="B37" s="15" t="s">
        <v>131</v>
      </c>
      <c r="C37" s="10"/>
      <c r="D37" s="12">
        <v>0</v>
      </c>
      <c r="E37" s="13"/>
      <c r="F37" s="13"/>
      <c r="G37" s="13"/>
      <c r="H37" s="16"/>
    </row>
    <row r="38" spans="1:8">
      <c r="A38" s="98" t="s">
        <v>56</v>
      </c>
      <c r="B38" s="99"/>
      <c r="C38" s="101" t="s">
        <v>138</v>
      </c>
      <c r="D38" s="17">
        <v>1817.115743827</v>
      </c>
      <c r="E38" s="13">
        <v>1.4999999999999999E-4</v>
      </c>
      <c r="F38" s="13" t="s">
        <v>139</v>
      </c>
      <c r="G38" s="17">
        <v>12114104.958846999</v>
      </c>
      <c r="H38" s="16"/>
    </row>
    <row r="39" spans="1:8">
      <c r="A39" s="103">
        <v>1</v>
      </c>
      <c r="B39" s="15" t="s">
        <v>128</v>
      </c>
      <c r="C39" s="101"/>
      <c r="D39" s="17">
        <v>1817.115743827</v>
      </c>
      <c r="E39" s="13"/>
      <c r="F39" s="13"/>
      <c r="G39" s="13"/>
      <c r="H39" s="102" t="s">
        <v>42</v>
      </c>
    </row>
    <row r="40" spans="1:8">
      <c r="A40" s="101"/>
      <c r="B40" s="15" t="s">
        <v>129</v>
      </c>
      <c r="C40" s="101"/>
      <c r="D40" s="17">
        <v>0</v>
      </c>
      <c r="E40" s="13"/>
      <c r="F40" s="13"/>
      <c r="G40" s="13"/>
      <c r="H40" s="102"/>
    </row>
    <row r="41" spans="1:8">
      <c r="A41" s="101"/>
      <c r="B41" s="15" t="s">
        <v>130</v>
      </c>
      <c r="C41" s="101"/>
      <c r="D41" s="17">
        <v>0</v>
      </c>
      <c r="E41" s="13"/>
      <c r="F41" s="13"/>
      <c r="G41" s="13"/>
      <c r="H41" s="102"/>
    </row>
    <row r="42" spans="1:8">
      <c r="A42" s="101"/>
      <c r="B42" s="15" t="s">
        <v>131</v>
      </c>
      <c r="C42" s="101"/>
      <c r="D42" s="17">
        <v>0</v>
      </c>
      <c r="E42" s="13"/>
      <c r="F42" s="13"/>
      <c r="G42" s="13"/>
      <c r="H42" s="102"/>
    </row>
    <row r="43" spans="1:8">
      <c r="A43" s="18"/>
      <c r="C43" s="18"/>
      <c r="D43" s="7"/>
      <c r="E43" s="7"/>
      <c r="F43" s="7"/>
      <c r="G43" s="7"/>
      <c r="H43" s="19"/>
    </row>
    <row r="45" spans="1:8">
      <c r="A45" s="95" t="s">
        <v>140</v>
      </c>
      <c r="B45" s="95"/>
      <c r="C45" s="95"/>
      <c r="D45" s="95"/>
      <c r="E45" s="95"/>
      <c r="F45" s="95"/>
      <c r="G45" s="95"/>
      <c r="H45" s="95"/>
    </row>
    <row r="46" spans="1:8">
      <c r="A46" s="95" t="s">
        <v>141</v>
      </c>
      <c r="B46" s="95"/>
      <c r="C46" s="95"/>
      <c r="D46" s="95"/>
      <c r="E46" s="95"/>
      <c r="F46" s="95"/>
      <c r="G46" s="95"/>
      <c r="H46" s="95"/>
    </row>
  </sheetData>
  <mergeCells count="26">
    <mergeCell ref="A29:A32"/>
    <mergeCell ref="A34:A37"/>
    <mergeCell ref="A39:A42"/>
    <mergeCell ref="C8:C12"/>
    <mergeCell ref="C18:C22"/>
    <mergeCell ref="C28:C32"/>
    <mergeCell ref="C38:C42"/>
    <mergeCell ref="A28:B28"/>
    <mergeCell ref="A33:B33"/>
    <mergeCell ref="A38:B38"/>
    <mergeCell ref="A45:H45"/>
    <mergeCell ref="A46:H46"/>
    <mergeCell ref="A3:B3"/>
    <mergeCell ref="A8:B8"/>
    <mergeCell ref="A13:B13"/>
    <mergeCell ref="A18:B18"/>
    <mergeCell ref="A23:B23"/>
    <mergeCell ref="A4:A7"/>
    <mergeCell ref="A9:A12"/>
    <mergeCell ref="A14:A17"/>
    <mergeCell ref="A19:A22"/>
    <mergeCell ref="H9:H12"/>
    <mergeCell ref="H19:H22"/>
    <mergeCell ref="H29:H32"/>
    <mergeCell ref="H39:H42"/>
    <mergeCell ref="A24:A2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4" t="s">
        <v>142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143</v>
      </c>
      <c r="B3" s="2" t="s">
        <v>144</v>
      </c>
      <c r="C3" s="2" t="s">
        <v>145</v>
      </c>
      <c r="D3" s="2" t="s">
        <v>146</v>
      </c>
      <c r="E3" s="2" t="s">
        <v>147</v>
      </c>
      <c r="F3" s="2" t="s">
        <v>148</v>
      </c>
      <c r="G3" s="2" t="s">
        <v>149</v>
      </c>
      <c r="H3" s="2" t="s">
        <v>150</v>
      </c>
    </row>
    <row r="4" spans="1:8" ht="39" customHeight="1">
      <c r="A4" s="3" t="s">
        <v>156</v>
      </c>
      <c r="B4" s="4" t="s">
        <v>133</v>
      </c>
      <c r="C4" s="5">
        <v>0.87592187499999996</v>
      </c>
      <c r="D4" s="5">
        <v>5103.9171675885</v>
      </c>
      <c r="E4" s="4">
        <v>6</v>
      </c>
      <c r="F4" s="3" t="s">
        <v>156</v>
      </c>
      <c r="G4" s="5">
        <v>4470.6326952788004</v>
      </c>
      <c r="H4" s="6" t="s">
        <v>157</v>
      </c>
    </row>
    <row r="5" spans="1:8" ht="39" hidden="1" customHeight="1">
      <c r="A5" s="3" t="s">
        <v>151</v>
      </c>
      <c r="B5" s="4" t="s">
        <v>133</v>
      </c>
      <c r="C5" s="5">
        <v>0.25543749999999998</v>
      </c>
      <c r="D5" s="5">
        <v>818.22700652441995</v>
      </c>
      <c r="E5" s="4">
        <v>6</v>
      </c>
      <c r="F5" s="3" t="s">
        <v>151</v>
      </c>
      <c r="G5" s="5">
        <v>209.00586097908001</v>
      </c>
      <c r="H5" s="6"/>
    </row>
    <row r="6" spans="1:8" ht="39" hidden="1" customHeight="1">
      <c r="A6" s="3" t="s">
        <v>152</v>
      </c>
      <c r="B6" s="4" t="s">
        <v>133</v>
      </c>
      <c r="C6" s="5">
        <v>1.4755882352941001</v>
      </c>
      <c r="D6" s="5">
        <v>1662.7573397988001</v>
      </c>
      <c r="E6" s="4">
        <v>0.4</v>
      </c>
      <c r="F6" s="3" t="s">
        <v>152</v>
      </c>
      <c r="G6" s="5">
        <v>2453.5451687560999</v>
      </c>
      <c r="H6" s="6"/>
    </row>
    <row r="7" spans="1:8" ht="39" hidden="1" customHeight="1">
      <c r="A7" s="3" t="s">
        <v>153</v>
      </c>
      <c r="B7" s="4" t="s">
        <v>133</v>
      </c>
      <c r="C7" s="5">
        <v>8.5294117647059006E-2</v>
      </c>
      <c r="D7" s="5">
        <v>1363.9187907776</v>
      </c>
      <c r="E7" s="4">
        <v>0.4</v>
      </c>
      <c r="F7" s="3" t="s">
        <v>153</v>
      </c>
      <c r="G7" s="5">
        <v>116.33424980162</v>
      </c>
      <c r="H7" s="6"/>
    </row>
    <row r="8" spans="1:8" ht="39" hidden="1" customHeight="1">
      <c r="A8" s="3" t="s">
        <v>154</v>
      </c>
      <c r="B8" s="4" t="s">
        <v>133</v>
      </c>
      <c r="C8" s="5">
        <v>1.2879411764705999</v>
      </c>
      <c r="D8" s="5">
        <v>1049.6719013825</v>
      </c>
      <c r="E8" s="4">
        <v>0.4</v>
      </c>
      <c r="F8" s="3" t="s">
        <v>154</v>
      </c>
      <c r="G8" s="5">
        <v>1351.9156635746999</v>
      </c>
      <c r="H8" s="6"/>
    </row>
    <row r="9" spans="1:8" ht="39" customHeight="1">
      <c r="A9" s="3" t="s">
        <v>155</v>
      </c>
      <c r="B9" s="4" t="s">
        <v>133</v>
      </c>
      <c r="C9" s="5">
        <v>0.28999999999999998</v>
      </c>
      <c r="D9" s="5">
        <v>6808.6826035618997</v>
      </c>
      <c r="E9" s="4">
        <v>6</v>
      </c>
      <c r="F9" s="3" t="s">
        <v>155</v>
      </c>
      <c r="G9" s="5">
        <v>1974.5179550329999</v>
      </c>
      <c r="H9" s="6" t="s">
        <v>158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0" t="s">
        <v>160</v>
      </c>
      <c r="B13" s="90"/>
      <c r="C13" s="90"/>
      <c r="D13" s="90"/>
      <c r="E13" s="90"/>
      <c r="F13" s="90"/>
      <c r="G13" s="90"/>
      <c r="H13" s="90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4</v>
      </c>
      <c r="B18" s="94" t="s">
        <v>30</v>
      </c>
      <c r="C18" s="94" t="s">
        <v>31</v>
      </c>
      <c r="D18" s="91" t="s">
        <v>32</v>
      </c>
      <c r="E18" s="92"/>
      <c r="F18" s="92"/>
      <c r="G18" s="92"/>
      <c r="H18" s="93"/>
    </row>
    <row r="19" spans="1:8" ht="94.5" customHeight="1">
      <c r="A19" s="94"/>
      <c r="B19" s="94"/>
      <c r="C19" s="94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5679.0905067592003</v>
      </c>
      <c r="E25" s="41">
        <v>386.75390111116002</v>
      </c>
      <c r="F25" s="41">
        <v>0</v>
      </c>
      <c r="G25" s="41">
        <v>0</v>
      </c>
      <c r="H25" s="41">
        <v>6065.8444078703997</v>
      </c>
    </row>
    <row r="26" spans="1:8">
      <c r="A26" s="2">
        <v>2</v>
      </c>
      <c r="B26" s="2" t="s">
        <v>43</v>
      </c>
      <c r="C26" s="42" t="s">
        <v>44</v>
      </c>
      <c r="D26" s="41">
        <v>11418.494117647</v>
      </c>
      <c r="E26" s="41">
        <v>749.22352941175996</v>
      </c>
      <c r="F26" s="41">
        <v>0</v>
      </c>
      <c r="G26" s="41">
        <v>0</v>
      </c>
      <c r="H26" s="41">
        <v>12167.717647059</v>
      </c>
    </row>
    <row r="27" spans="1:8">
      <c r="A27" s="2"/>
      <c r="B27" s="33"/>
      <c r="C27" s="33" t="s">
        <v>45</v>
      </c>
      <c r="D27" s="41">
        <v>17097.584624406001</v>
      </c>
      <c r="E27" s="41">
        <v>1135.9774305229</v>
      </c>
      <c r="F27" s="41">
        <v>0</v>
      </c>
      <c r="G27" s="41">
        <v>0</v>
      </c>
      <c r="H27" s="41">
        <v>18233.562054929</v>
      </c>
    </row>
    <row r="28" spans="1:8">
      <c r="A28" s="2"/>
      <c r="B28" s="33"/>
      <c r="C28" s="44" t="s">
        <v>46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47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48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49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50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51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52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53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54</v>
      </c>
      <c r="D40" s="41"/>
      <c r="E40" s="41"/>
      <c r="F40" s="41"/>
      <c r="G40" s="41"/>
      <c r="H40" s="41"/>
    </row>
    <row r="41" spans="1:8" s="35" customFormat="1">
      <c r="A41" s="45">
        <v>3</v>
      </c>
      <c r="B41" s="45" t="s">
        <v>55</v>
      </c>
      <c r="C41" s="46" t="s">
        <v>56</v>
      </c>
      <c r="D41" s="41">
        <v>1817.1165644171999</v>
      </c>
      <c r="E41" s="41">
        <v>0</v>
      </c>
      <c r="F41" s="41">
        <v>0</v>
      </c>
      <c r="G41" s="41">
        <v>0</v>
      </c>
      <c r="H41" s="41">
        <v>1817.1165644171999</v>
      </c>
    </row>
    <row r="42" spans="1:8">
      <c r="A42" s="2"/>
      <c r="B42" s="33"/>
      <c r="C42" s="33" t="s">
        <v>57</v>
      </c>
      <c r="D42" s="41">
        <v>1817.1165644171999</v>
      </c>
      <c r="E42" s="41">
        <v>0</v>
      </c>
      <c r="F42" s="41">
        <v>0</v>
      </c>
      <c r="G42" s="41">
        <v>0</v>
      </c>
      <c r="H42" s="41">
        <v>1817.1165644171999</v>
      </c>
    </row>
    <row r="43" spans="1:8">
      <c r="A43" s="2"/>
      <c r="B43" s="33"/>
      <c r="C43" s="33" t="s">
        <v>58</v>
      </c>
      <c r="D43" s="41">
        <v>18914.701188823001</v>
      </c>
      <c r="E43" s="41">
        <v>1135.9774305229</v>
      </c>
      <c r="F43" s="41">
        <v>0</v>
      </c>
      <c r="G43" s="41">
        <v>0</v>
      </c>
      <c r="H43" s="41">
        <v>20050.678619345999</v>
      </c>
    </row>
    <row r="44" spans="1:8">
      <c r="A44" s="2"/>
      <c r="B44" s="33"/>
      <c r="C44" s="44" t="s">
        <v>59</v>
      </c>
      <c r="D44" s="41"/>
      <c r="E44" s="41"/>
      <c r="F44" s="41"/>
      <c r="G44" s="41"/>
      <c r="H44" s="41"/>
    </row>
    <row r="45" spans="1:8" ht="31.2">
      <c r="A45" s="2">
        <v>4</v>
      </c>
      <c r="B45" s="2" t="s">
        <v>60</v>
      </c>
      <c r="C45" s="42" t="s">
        <v>61</v>
      </c>
      <c r="D45" s="41">
        <v>149.92414142352999</v>
      </c>
      <c r="E45" s="41">
        <v>7.7350780222231004</v>
      </c>
      <c r="F45" s="41">
        <v>0</v>
      </c>
      <c r="G45" s="41">
        <v>0</v>
      </c>
      <c r="H45" s="41">
        <v>157.65921944575001</v>
      </c>
    </row>
    <row r="46" spans="1:8" ht="31.2">
      <c r="A46" s="2">
        <v>5</v>
      </c>
      <c r="B46" s="2" t="s">
        <v>60</v>
      </c>
      <c r="C46" s="42" t="s">
        <v>62</v>
      </c>
      <c r="D46" s="41">
        <v>228.36988235294001</v>
      </c>
      <c r="E46" s="41">
        <v>14.984470588235</v>
      </c>
      <c r="F46" s="41">
        <v>0</v>
      </c>
      <c r="G46" s="41">
        <v>0</v>
      </c>
      <c r="H46" s="41">
        <v>243.35435294118</v>
      </c>
    </row>
    <row r="47" spans="1:8">
      <c r="A47" s="2"/>
      <c r="B47" s="33"/>
      <c r="C47" s="33" t="s">
        <v>63</v>
      </c>
      <c r="D47" s="41">
        <v>378.29402377647</v>
      </c>
      <c r="E47" s="41">
        <v>22.719548610457998</v>
      </c>
      <c r="F47" s="41">
        <v>0</v>
      </c>
      <c r="G47" s="41">
        <v>0</v>
      </c>
      <c r="H47" s="41">
        <v>401.01357238692998</v>
      </c>
    </row>
    <row r="48" spans="1:8">
      <c r="A48" s="2"/>
      <c r="B48" s="33"/>
      <c r="C48" s="33" t="s">
        <v>64</v>
      </c>
      <c r="D48" s="41">
        <v>19292.995212599999</v>
      </c>
      <c r="E48" s="41">
        <v>1158.6969791334</v>
      </c>
      <c r="F48" s="41">
        <v>0</v>
      </c>
      <c r="G48" s="41">
        <v>0</v>
      </c>
      <c r="H48" s="41">
        <v>20451.692191733</v>
      </c>
    </row>
    <row r="49" spans="1:8">
      <c r="A49" s="2"/>
      <c r="B49" s="33"/>
      <c r="C49" s="33" t="s">
        <v>65</v>
      </c>
      <c r="D49" s="41"/>
      <c r="E49" s="41"/>
      <c r="F49" s="41"/>
      <c r="G49" s="41"/>
      <c r="H49" s="41"/>
    </row>
    <row r="50" spans="1:8">
      <c r="A50" s="2">
        <v>6</v>
      </c>
      <c r="B50" s="2" t="s">
        <v>66</v>
      </c>
      <c r="C50" s="48" t="s">
        <v>67</v>
      </c>
      <c r="D50" s="41">
        <v>0</v>
      </c>
      <c r="E50" s="41">
        <v>0</v>
      </c>
      <c r="F50" s="41">
        <v>0</v>
      </c>
      <c r="G50" s="41">
        <v>18.444299307834001</v>
      </c>
      <c r="H50" s="41">
        <v>18.444299307834001</v>
      </c>
    </row>
    <row r="51" spans="1:8" ht="31.2">
      <c r="A51" s="2">
        <v>7</v>
      </c>
      <c r="B51" s="2" t="s">
        <v>68</v>
      </c>
      <c r="C51" s="48" t="s">
        <v>69</v>
      </c>
      <c r="D51" s="41">
        <v>199.56172403535999</v>
      </c>
      <c r="E51" s="41">
        <v>10.296162355381</v>
      </c>
      <c r="F51" s="41">
        <v>0</v>
      </c>
      <c r="G51" s="41">
        <v>0</v>
      </c>
      <c r="H51" s="41">
        <v>209.85788639075</v>
      </c>
    </row>
    <row r="52" spans="1:8">
      <c r="A52" s="2">
        <v>8</v>
      </c>
      <c r="B52" s="2" t="s">
        <v>70</v>
      </c>
      <c r="C52" s="48" t="s">
        <v>71</v>
      </c>
      <c r="D52" s="41">
        <v>0</v>
      </c>
      <c r="E52" s="41">
        <v>0</v>
      </c>
      <c r="F52" s="41">
        <v>0</v>
      </c>
      <c r="G52" s="41">
        <v>86.602491093750004</v>
      </c>
      <c r="H52" s="41">
        <v>86.602491093750004</v>
      </c>
    </row>
    <row r="53" spans="1:8">
      <c r="A53" s="2">
        <v>9</v>
      </c>
      <c r="B53" s="2" t="s">
        <v>72</v>
      </c>
      <c r="C53" s="48" t="s">
        <v>73</v>
      </c>
      <c r="D53" s="41">
        <v>0</v>
      </c>
      <c r="E53" s="41">
        <v>0</v>
      </c>
      <c r="F53" s="41">
        <v>0</v>
      </c>
      <c r="G53" s="41">
        <v>16.930882352941001</v>
      </c>
      <c r="H53" s="41">
        <v>16.930882352941001</v>
      </c>
    </row>
    <row r="54" spans="1:8" ht="31.2">
      <c r="A54" s="2">
        <v>10</v>
      </c>
      <c r="B54" s="2" t="s">
        <v>68</v>
      </c>
      <c r="C54" s="48" t="s">
        <v>74</v>
      </c>
      <c r="D54" s="41">
        <v>303.9831504</v>
      </c>
      <c r="E54" s="41">
        <v>19.945828800000001</v>
      </c>
      <c r="F54" s="41">
        <v>0</v>
      </c>
      <c r="G54" s="41">
        <v>11.130882352941001</v>
      </c>
      <c r="H54" s="41">
        <v>335.05986155293999</v>
      </c>
    </row>
    <row r="55" spans="1:8">
      <c r="A55" s="2">
        <v>11</v>
      </c>
      <c r="B55" s="2"/>
      <c r="C55" s="48" t="s">
        <v>75</v>
      </c>
      <c r="D55" s="41">
        <v>0</v>
      </c>
      <c r="E55" s="41">
        <v>0</v>
      </c>
      <c r="F55" s="41">
        <v>0</v>
      </c>
      <c r="G55" s="41">
        <v>348.49087870573999</v>
      </c>
      <c r="H55" s="41">
        <v>348.49087870573999</v>
      </c>
    </row>
    <row r="56" spans="1:8">
      <c r="A56" s="2"/>
      <c r="B56" s="33"/>
      <c r="C56" s="33" t="s">
        <v>76</v>
      </c>
      <c r="D56" s="41">
        <v>503.54487443535999</v>
      </c>
      <c r="E56" s="41">
        <v>30.241991155381001</v>
      </c>
      <c r="F56" s="41">
        <v>0</v>
      </c>
      <c r="G56" s="41">
        <v>481.59943381319999</v>
      </c>
      <c r="H56" s="41">
        <v>1015.3862994039</v>
      </c>
    </row>
    <row r="57" spans="1:8">
      <c r="A57" s="2"/>
      <c r="B57" s="33"/>
      <c r="C57" s="33" t="s">
        <v>77</v>
      </c>
      <c r="D57" s="41">
        <v>19796.540087034999</v>
      </c>
      <c r="E57" s="41">
        <v>1188.9389702888</v>
      </c>
      <c r="F57" s="41">
        <v>0</v>
      </c>
      <c r="G57" s="41">
        <v>481.59943381319999</v>
      </c>
      <c r="H57" s="41">
        <v>21467.078491136999</v>
      </c>
    </row>
    <row r="58" spans="1:8" ht="31.5" customHeight="1">
      <c r="A58" s="2"/>
      <c r="B58" s="33"/>
      <c r="C58" s="33" t="s">
        <v>78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79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80</v>
      </c>
      <c r="D61" s="41">
        <v>19796.540087034999</v>
      </c>
      <c r="E61" s="41">
        <v>1188.9389702888</v>
      </c>
      <c r="F61" s="41">
        <v>0</v>
      </c>
      <c r="G61" s="41">
        <v>481.59943381319999</v>
      </c>
      <c r="H61" s="41">
        <v>21467.078491136999</v>
      </c>
    </row>
    <row r="62" spans="1:8" ht="157.5" customHeight="1">
      <c r="A62" s="2"/>
      <c r="B62" s="33"/>
      <c r="C62" s="33" t="s">
        <v>81</v>
      </c>
      <c r="D62" s="41"/>
      <c r="E62" s="41"/>
      <c r="F62" s="41"/>
      <c r="G62" s="41"/>
      <c r="H62" s="41"/>
    </row>
    <row r="63" spans="1:8">
      <c r="A63" s="2">
        <v>12</v>
      </c>
      <c r="B63" s="2" t="s">
        <v>82</v>
      </c>
      <c r="C63" s="48" t="s">
        <v>83</v>
      </c>
      <c r="D63" s="41">
        <v>0</v>
      </c>
      <c r="E63" s="41">
        <v>0</v>
      </c>
      <c r="F63" s="41">
        <v>0</v>
      </c>
      <c r="G63" s="41">
        <v>349.63842780320999</v>
      </c>
      <c r="H63" s="41">
        <v>349.63842780320999</v>
      </c>
    </row>
    <row r="64" spans="1:8">
      <c r="A64" s="2">
        <v>13</v>
      </c>
      <c r="B64" s="2" t="s">
        <v>84</v>
      </c>
      <c r="C64" s="48" t="s">
        <v>83</v>
      </c>
      <c r="D64" s="41">
        <v>0</v>
      </c>
      <c r="E64" s="41">
        <v>0</v>
      </c>
      <c r="F64" s="41">
        <v>0</v>
      </c>
      <c r="G64" s="41">
        <v>1143.5162040395001</v>
      </c>
      <c r="H64" s="41">
        <v>1143.5162040395001</v>
      </c>
    </row>
    <row r="65" spans="1:8">
      <c r="A65" s="2"/>
      <c r="B65" s="33"/>
      <c r="C65" s="33" t="s">
        <v>85</v>
      </c>
      <c r="D65" s="41">
        <v>0</v>
      </c>
      <c r="E65" s="41">
        <v>0</v>
      </c>
      <c r="F65" s="41">
        <v>0</v>
      </c>
      <c r="G65" s="41">
        <v>1493.1546318426999</v>
      </c>
      <c r="H65" s="41">
        <v>1493.1546318426999</v>
      </c>
    </row>
    <row r="66" spans="1:8">
      <c r="A66" s="2"/>
      <c r="B66" s="33"/>
      <c r="C66" s="33" t="s">
        <v>86</v>
      </c>
      <c r="D66" s="41">
        <v>19796.540087034999</v>
      </c>
      <c r="E66" s="41">
        <v>1188.9389702888</v>
      </c>
      <c r="F66" s="41">
        <v>0</v>
      </c>
      <c r="G66" s="41">
        <v>1974.7540656558999</v>
      </c>
      <c r="H66" s="41">
        <v>22960.23312298</v>
      </c>
    </row>
    <row r="67" spans="1:8">
      <c r="A67" s="2"/>
      <c r="B67" s="33"/>
      <c r="C67" s="33" t="s">
        <v>87</v>
      </c>
      <c r="D67" s="41"/>
      <c r="E67" s="41"/>
      <c r="F67" s="41"/>
      <c r="G67" s="41"/>
      <c r="H67" s="41"/>
    </row>
    <row r="68" spans="1:8" ht="47.25" customHeight="1">
      <c r="A68" s="2">
        <v>14</v>
      </c>
      <c r="B68" s="2" t="s">
        <v>88</v>
      </c>
      <c r="C68" s="48" t="s">
        <v>89</v>
      </c>
      <c r="D68" s="41">
        <f>D66*3%</f>
        <v>593.89620261104994</v>
      </c>
      <c r="E68" s="41">
        <f>E66*3%</f>
        <v>35.668169108664003</v>
      </c>
      <c r="F68" s="41">
        <f>F66*3%</f>
        <v>0</v>
      </c>
      <c r="G68" s="41">
        <f>G66*3%</f>
        <v>59.242621969677003</v>
      </c>
      <c r="H68" s="41">
        <f>SUM(D68:G68)</f>
        <v>688.80699368939099</v>
      </c>
    </row>
    <row r="69" spans="1:8">
      <c r="A69" s="2"/>
      <c r="B69" s="33"/>
      <c r="C69" s="33" t="s">
        <v>90</v>
      </c>
      <c r="D69" s="41">
        <f>D68</f>
        <v>593.89620261104994</v>
      </c>
      <c r="E69" s="41">
        <f>E68</f>
        <v>35.668169108664003</v>
      </c>
      <c r="F69" s="41">
        <f>F68</f>
        <v>0</v>
      </c>
      <c r="G69" s="41">
        <f>G68</f>
        <v>59.242621969677003</v>
      </c>
      <c r="H69" s="41">
        <f>SUM(D69:G69)</f>
        <v>688.80699368939099</v>
      </c>
    </row>
    <row r="70" spans="1:8">
      <c r="A70" s="2"/>
      <c r="B70" s="33"/>
      <c r="C70" s="33" t="s">
        <v>91</v>
      </c>
      <c r="D70" s="41">
        <f>D69+D66</f>
        <v>20390.436289646001</v>
      </c>
      <c r="E70" s="41">
        <f>E69+E66</f>
        <v>1224.6071393974601</v>
      </c>
      <c r="F70" s="41">
        <f>F69+F66</f>
        <v>0</v>
      </c>
      <c r="G70" s="41">
        <f>G69+G66</f>
        <v>2033.9966876255801</v>
      </c>
      <c r="H70" s="41">
        <f>SUM(D70:G70)</f>
        <v>23649.040116669101</v>
      </c>
    </row>
    <row r="71" spans="1:8">
      <c r="A71" s="2"/>
      <c r="B71" s="33"/>
      <c r="C71" s="33" t="s">
        <v>92</v>
      </c>
      <c r="D71" s="41"/>
      <c r="E71" s="41"/>
      <c r="F71" s="41"/>
      <c r="G71" s="41"/>
      <c r="H71" s="41"/>
    </row>
    <row r="72" spans="1:8">
      <c r="A72" s="2">
        <v>15</v>
      </c>
      <c r="B72" s="2" t="s">
        <v>93</v>
      </c>
      <c r="C72" s="48" t="s">
        <v>94</v>
      </c>
      <c r="D72" s="41">
        <f>D70*20%</f>
        <v>4078.08725792921</v>
      </c>
      <c r="E72" s="41">
        <f>E70*20%</f>
        <v>244.921427879493</v>
      </c>
      <c r="F72" s="41">
        <f>F70*20%</f>
        <v>0</v>
      </c>
      <c r="G72" s="41">
        <f>G70*20%</f>
        <v>406.79933752511499</v>
      </c>
      <c r="H72" s="41">
        <f>SUM(D72:G72)</f>
        <v>4729.8080233338196</v>
      </c>
    </row>
    <row r="73" spans="1:8">
      <c r="A73" s="2"/>
      <c r="B73" s="33"/>
      <c r="C73" s="33" t="s">
        <v>95</v>
      </c>
      <c r="D73" s="41">
        <f>D72</f>
        <v>4078.08725792921</v>
      </c>
      <c r="E73" s="41">
        <f>E72</f>
        <v>244.921427879493</v>
      </c>
      <c r="F73" s="41">
        <f>F72</f>
        <v>0</v>
      </c>
      <c r="G73" s="41">
        <f>G72</f>
        <v>406.79933752511499</v>
      </c>
      <c r="H73" s="41">
        <f>SUM(D73:G73)</f>
        <v>4729.8080233338196</v>
      </c>
    </row>
    <row r="74" spans="1:8">
      <c r="A74" s="2"/>
      <c r="B74" s="33"/>
      <c r="C74" s="33" t="s">
        <v>96</v>
      </c>
      <c r="D74" s="41">
        <f>D73+D70</f>
        <v>24468.5235475753</v>
      </c>
      <c r="E74" s="41">
        <f>E73+E70</f>
        <v>1469.5285672769601</v>
      </c>
      <c r="F74" s="41">
        <f>F73+F70</f>
        <v>0</v>
      </c>
      <c r="G74" s="41">
        <f>G73+G70</f>
        <v>2440.7960251506902</v>
      </c>
      <c r="H74" s="41">
        <f>SUM(D74:G74)</f>
        <v>28378.848140002901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90" t="s">
        <v>161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30</v>
      </c>
      <c r="C10" s="94" t="s">
        <v>101</v>
      </c>
      <c r="D10" s="91" t="s">
        <v>32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5679.0905067592003</v>
      </c>
      <c r="E13" s="32">
        <v>386.75390111116002</v>
      </c>
      <c r="F13" s="32">
        <v>0</v>
      </c>
      <c r="G13" s="32">
        <v>0</v>
      </c>
      <c r="H13" s="32">
        <v>6065.8444078703997</v>
      </c>
      <c r="J13" s="20"/>
    </row>
    <row r="14" spans="1:14">
      <c r="A14" s="2"/>
      <c r="B14" s="33"/>
      <c r="C14" s="33" t="s">
        <v>27</v>
      </c>
      <c r="D14" s="32">
        <v>5679.0905067592003</v>
      </c>
      <c r="E14" s="32">
        <v>386.75390111116002</v>
      </c>
      <c r="F14" s="32">
        <v>0</v>
      </c>
      <c r="G14" s="32">
        <v>0</v>
      </c>
      <c r="H14" s="32">
        <v>6065.8444078703997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90" t="s">
        <v>162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30</v>
      </c>
      <c r="C10" s="94" t="s">
        <v>101</v>
      </c>
      <c r="D10" s="91" t="s">
        <v>32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105</v>
      </c>
      <c r="D13" s="32">
        <v>0</v>
      </c>
      <c r="E13" s="32">
        <v>0</v>
      </c>
      <c r="F13" s="32">
        <v>0</v>
      </c>
      <c r="G13" s="32">
        <v>18.444299307834001</v>
      </c>
      <c r="H13" s="32">
        <v>18.444299307834001</v>
      </c>
      <c r="J13" s="20"/>
    </row>
    <row r="14" spans="1:14">
      <c r="A14" s="2"/>
      <c r="B14" s="33"/>
      <c r="C14" s="33" t="s">
        <v>27</v>
      </c>
      <c r="D14" s="32">
        <v>0</v>
      </c>
      <c r="E14" s="32">
        <v>0</v>
      </c>
      <c r="F14" s="32">
        <v>0</v>
      </c>
      <c r="G14" s="32">
        <v>18.444299307834001</v>
      </c>
      <c r="H14" s="32">
        <v>18.444299307834001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90" t="s">
        <v>163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30</v>
      </c>
      <c r="C10" s="94" t="s">
        <v>101</v>
      </c>
      <c r="D10" s="91" t="s">
        <v>32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83</v>
      </c>
      <c r="D13" s="32">
        <v>0</v>
      </c>
      <c r="E13" s="32">
        <v>0</v>
      </c>
      <c r="F13" s="32">
        <v>0</v>
      </c>
      <c r="G13" s="32">
        <v>349.63842780320999</v>
      </c>
      <c r="H13" s="32">
        <v>349.63842780320999</v>
      </c>
      <c r="J13" s="20"/>
    </row>
    <row r="14" spans="1:14">
      <c r="A14" s="2"/>
      <c r="B14" s="33"/>
      <c r="C14" s="33" t="s">
        <v>27</v>
      </c>
      <c r="D14" s="32">
        <v>0</v>
      </c>
      <c r="E14" s="32">
        <v>0</v>
      </c>
      <c r="F14" s="32">
        <v>0</v>
      </c>
      <c r="G14" s="32">
        <v>349.63842780320999</v>
      </c>
      <c r="H14" s="32">
        <v>349.63842780320999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90" t="s">
        <v>164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30</v>
      </c>
      <c r="C10" s="94" t="s">
        <v>101</v>
      </c>
      <c r="D10" s="91" t="s">
        <v>32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11418.494117647</v>
      </c>
      <c r="E13" s="32">
        <v>749.22352941175996</v>
      </c>
      <c r="F13" s="32">
        <v>0</v>
      </c>
      <c r="G13" s="32">
        <v>0</v>
      </c>
      <c r="H13" s="32">
        <v>12167.717647059</v>
      </c>
      <c r="J13" s="20"/>
    </row>
    <row r="14" spans="1:14">
      <c r="A14" s="2"/>
      <c r="B14" s="33"/>
      <c r="C14" s="33" t="s">
        <v>27</v>
      </c>
      <c r="D14" s="32">
        <v>11418.494117647</v>
      </c>
      <c r="E14" s="32">
        <v>749.22352941175996</v>
      </c>
      <c r="F14" s="32">
        <v>0</v>
      </c>
      <c r="G14" s="32">
        <v>0</v>
      </c>
      <c r="H14" s="32">
        <v>12167.717647059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90" t="s">
        <v>165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30</v>
      </c>
      <c r="C10" s="94" t="s">
        <v>101</v>
      </c>
      <c r="D10" s="91" t="s">
        <v>32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0</v>
      </c>
      <c r="E13" s="32">
        <v>0</v>
      </c>
      <c r="F13" s="32">
        <v>0</v>
      </c>
      <c r="G13" s="32">
        <v>16.930882352941001</v>
      </c>
      <c r="H13" s="32">
        <v>16.930882352941001</v>
      </c>
      <c r="J13" s="20"/>
    </row>
    <row r="14" spans="1:14">
      <c r="A14" s="2"/>
      <c r="B14" s="33"/>
      <c r="C14" s="33" t="s">
        <v>27</v>
      </c>
      <c r="D14" s="32">
        <v>0</v>
      </c>
      <c r="E14" s="32">
        <v>0</v>
      </c>
      <c r="F14" s="32">
        <v>0</v>
      </c>
      <c r="G14" s="32">
        <v>16.930882352941001</v>
      </c>
      <c r="H14" s="32">
        <v>16.930882352941001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90" t="s">
        <v>166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30</v>
      </c>
      <c r="C10" s="94" t="s">
        <v>101</v>
      </c>
      <c r="D10" s="91" t="s">
        <v>32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116</v>
      </c>
      <c r="D13" s="32">
        <v>0</v>
      </c>
      <c r="E13" s="32">
        <v>0</v>
      </c>
      <c r="F13" s="32">
        <v>0</v>
      </c>
      <c r="G13" s="32">
        <v>1143.5162040395001</v>
      </c>
      <c r="H13" s="32">
        <v>1143.5162040395001</v>
      </c>
      <c r="J13" s="20"/>
    </row>
    <row r="14" spans="1:14">
      <c r="A14" s="2"/>
      <c r="B14" s="33"/>
      <c r="C14" s="33" t="s">
        <v>27</v>
      </c>
      <c r="D14" s="32">
        <v>0</v>
      </c>
      <c r="E14" s="32">
        <v>0</v>
      </c>
      <c r="F14" s="32">
        <v>0</v>
      </c>
      <c r="G14" s="32">
        <v>1143.5162040395001</v>
      </c>
      <c r="H14" s="32">
        <v>1143.5162040395001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90" t="s">
        <v>167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56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30</v>
      </c>
      <c r="C10" s="94" t="s">
        <v>101</v>
      </c>
      <c r="D10" s="91" t="s">
        <v>32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56</v>
      </c>
      <c r="D13" s="32">
        <v>1817.115743827</v>
      </c>
      <c r="E13" s="32">
        <v>0</v>
      </c>
      <c r="F13" s="32">
        <v>0</v>
      </c>
      <c r="G13" s="32">
        <v>0</v>
      </c>
      <c r="H13" s="32">
        <v>1817.115743827</v>
      </c>
      <c r="J13" s="20"/>
    </row>
    <row r="14" spans="1:14">
      <c r="A14" s="2"/>
      <c r="B14" s="33"/>
      <c r="C14" s="33" t="s">
        <v>27</v>
      </c>
      <c r="D14" s="32">
        <v>1817.115743827</v>
      </c>
      <c r="E14" s="32">
        <v>0</v>
      </c>
      <c r="F14" s="32">
        <v>0</v>
      </c>
      <c r="G14" s="32">
        <v>0</v>
      </c>
      <c r="H14" s="32">
        <v>1817.115743827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ОСР 27-07-01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0946777B5EF34DFF8990773F52BF90DE_12</vt:lpwstr>
  </property>
  <property fmtid="{D5CDD505-2E9C-101B-9397-08002B2CF9AE}" pid="3" name="KSOProductBuildVer">
    <vt:lpwstr>1049-12.2.0.20795</vt:lpwstr>
  </property>
</Properties>
</file>